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7. LISTINGS - VOLANO\PET_Vets, Pet Care, Animal Product\Flint Hills Vet Hospital - PET021\Deal Room\I. Business Introductory Information\"/>
    </mc:Choice>
  </mc:AlternateContent>
  <xr:revisionPtr revIDLastSave="0" documentId="13_ncr:1_{1AB2FCC9-AFBF-4458-A438-AC98A27CB4AF}" xr6:coauthVersionLast="47" xr6:coauthVersionMax="47" xr10:uidLastSave="{00000000-0000-0000-0000-000000000000}"/>
  <bookViews>
    <workbookView xWindow="28680" yWindow="-60" windowWidth="29040" windowHeight="15990" xr2:uid="{00000000-000D-0000-FFFF-FFFF00000000}"/>
  </bookViews>
  <sheets>
    <sheet name="Financial Recast" sheetId="1" r:id="rId1"/>
  </sheets>
  <calcPr calcId="191029"/>
</workbook>
</file>

<file path=xl/calcChain.xml><?xml version="1.0" encoding="utf-8"?>
<calcChain xmlns="http://schemas.openxmlformats.org/spreadsheetml/2006/main">
  <c r="B12" i="1" l="1"/>
  <c r="E18" i="1"/>
  <c r="E28" i="1" s="1"/>
  <c r="E30" i="1" s="1"/>
  <c r="E31" i="1" s="1"/>
  <c r="D18" i="1"/>
  <c r="D28" i="1" s="1"/>
  <c r="D30" i="1" s="1"/>
  <c r="D31" i="1" s="1"/>
  <c r="F18" i="1"/>
  <c r="F28" i="1" s="1"/>
  <c r="F30" i="1" s="1"/>
  <c r="F31" i="1" s="1"/>
  <c r="B18" i="1"/>
  <c r="B28" i="1" s="1"/>
  <c r="B30" i="1" s="1"/>
  <c r="B31" i="1" s="1"/>
  <c r="C18" i="1"/>
  <c r="C28" i="1" s="1"/>
  <c r="C30" i="1" s="1"/>
  <c r="G18" i="1"/>
  <c r="G28" i="1" s="1"/>
  <c r="G30" i="1" s="1"/>
  <c r="G31" i="1" s="1"/>
  <c r="H18" i="1"/>
  <c r="H28" i="1" s="1"/>
  <c r="H30" i="1" s="1"/>
  <c r="H31" i="1" s="1"/>
  <c r="B32" i="1" l="1"/>
  <c r="C31" i="1"/>
</calcChain>
</file>

<file path=xl/sharedStrings.xml><?xml version="1.0" encoding="utf-8"?>
<sst xmlns="http://schemas.openxmlformats.org/spreadsheetml/2006/main" count="28" uniqueCount="23">
  <si>
    <t>TOTAL ADDBACKS:</t>
  </si>
  <si>
    <t>GROSS SALES</t>
  </si>
  <si>
    <t>Description of Financial Statement</t>
  </si>
  <si>
    <t>Compensation to Owner</t>
  </si>
  <si>
    <t>Other unrelated Salaries</t>
  </si>
  <si>
    <t>Notes</t>
  </si>
  <si>
    <t>11% Tax on total W2 Salaries</t>
  </si>
  <si>
    <t>Net Income Shown on Financial Statement</t>
  </si>
  <si>
    <t>ADDBACKS:</t>
  </si>
  <si>
    <t>Seller's Cash Flow =
Total Addbacks +
 Net Income</t>
  </si>
  <si>
    <t>Profit Margin</t>
  </si>
  <si>
    <t>Annualized</t>
  </si>
  <si>
    <t>Cash Flow Analysis</t>
  </si>
  <si>
    <t>Tax Return 
Accrual</t>
  </si>
  <si>
    <t>Profit &amp; Loss
Accrual</t>
  </si>
  <si>
    <t>Profit &amp; Loss
Accrual
Jan - Sept</t>
  </si>
  <si>
    <t>Auto</t>
  </si>
  <si>
    <t>Interest</t>
  </si>
  <si>
    <t>Meals &amp; Entertainment</t>
  </si>
  <si>
    <t>Amortization</t>
  </si>
  <si>
    <t>Depreciation</t>
  </si>
  <si>
    <t>Contribution</t>
  </si>
  <si>
    <t>Retain/Replacement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</si>
</sst>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_);\(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20"/>
      <color rgb="FF55274E"/>
      <name val="Arial"/>
      <family val="2"/>
    </font>
    <font>
      <b/>
      <i/>
      <sz val="10"/>
      <color rgb="FF55274E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2"/>
      <color rgb="FF55274E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5274E"/>
        <bgColor indexed="64"/>
      </patternFill>
    </fill>
    <fill>
      <patternFill patternType="solid">
        <fgColor rgb="FFC3B6A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medium">
        <color indexed="64"/>
      </right>
      <top style="hair">
        <color theme="0" tint="-0.499984740745262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0" fontId="18" fillId="3" borderId="1" xfId="0" applyFont="1" applyFill="1" applyBorder="1" applyAlignment="1">
      <alignment horizontal="right" wrapText="1"/>
    </xf>
    <xf numFmtId="0" fontId="14" fillId="3" borderId="1" xfId="0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/>
    </xf>
    <xf numFmtId="42" fontId="8" fillId="3" borderId="3" xfId="1" applyNumberFormat="1" applyFont="1" applyFill="1" applyBorder="1"/>
    <xf numFmtId="0" fontId="6" fillId="0" borderId="3" xfId="0" applyFont="1" applyBorder="1" applyAlignment="1">
      <alignment horizontal="right" wrapText="1"/>
    </xf>
    <xf numFmtId="42" fontId="6" fillId="3" borderId="3" xfId="1" applyNumberFormat="1" applyFont="1" applyFill="1" applyBorder="1"/>
    <xf numFmtId="42" fontId="8" fillId="0" borderId="3" xfId="1" applyNumberFormat="1" applyFont="1" applyFill="1" applyBorder="1"/>
    <xf numFmtId="42" fontId="8" fillId="3" borderId="3" xfId="0" applyNumberFormat="1" applyFont="1" applyFill="1" applyBorder="1" applyAlignment="1">
      <alignment horizontal="right" wrapText="1"/>
    </xf>
    <xf numFmtId="42" fontId="8" fillId="4" borderId="3" xfId="1" applyNumberFormat="1" applyFont="1" applyFill="1" applyBorder="1"/>
    <xf numFmtId="42" fontId="8" fillId="3" borderId="3" xfId="0" applyNumberFormat="1" applyFont="1" applyFill="1" applyBorder="1"/>
    <xf numFmtId="42" fontId="4" fillId="3" borderId="3" xfId="1" applyNumberFormat="1" applyFont="1" applyFill="1" applyBorder="1"/>
    <xf numFmtId="9" fontId="8" fillId="0" borderId="3" xfId="2" applyFont="1" applyFill="1" applyBorder="1" applyAlignment="1">
      <alignment horizontal="right" wrapText="1"/>
    </xf>
    <xf numFmtId="164" fontId="5" fillId="2" borderId="4" xfId="0" applyNumberFormat="1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42" fontId="8" fillId="3" borderId="7" xfId="1" applyNumberFormat="1" applyFont="1" applyFill="1" applyBorder="1"/>
    <xf numFmtId="42" fontId="8" fillId="3" borderId="8" xfId="1" applyNumberFormat="1" applyFont="1" applyFill="1" applyBorder="1"/>
    <xf numFmtId="0" fontId="6" fillId="0" borderId="7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42" fontId="6" fillId="3" borderId="7" xfId="1" applyNumberFormat="1" applyFont="1" applyFill="1" applyBorder="1"/>
    <xf numFmtId="42" fontId="6" fillId="3" borderId="8" xfId="1" applyNumberFormat="1" applyFont="1" applyFill="1" applyBorder="1"/>
    <xf numFmtId="42" fontId="8" fillId="0" borderId="7" xfId="1" applyNumberFormat="1" applyFont="1" applyFill="1" applyBorder="1"/>
    <xf numFmtId="42" fontId="8" fillId="0" borderId="8" xfId="1" applyNumberFormat="1" applyFont="1" applyFill="1" applyBorder="1"/>
    <xf numFmtId="42" fontId="8" fillId="3" borderId="7" xfId="0" applyNumberFormat="1" applyFont="1" applyFill="1" applyBorder="1" applyAlignment="1">
      <alignment horizontal="right" wrapText="1"/>
    </xf>
    <xf numFmtId="42" fontId="8" fillId="3" borderId="8" xfId="0" applyNumberFormat="1" applyFont="1" applyFill="1" applyBorder="1" applyAlignment="1">
      <alignment horizontal="right" wrapText="1"/>
    </xf>
    <xf numFmtId="42" fontId="8" fillId="3" borderId="7" xfId="0" applyNumberFormat="1" applyFont="1" applyFill="1" applyBorder="1"/>
    <xf numFmtId="42" fontId="8" fillId="3" borderId="8" xfId="0" applyNumberFormat="1" applyFont="1" applyFill="1" applyBorder="1"/>
    <xf numFmtId="42" fontId="4" fillId="3" borderId="7" xfId="1" applyNumberFormat="1" applyFont="1" applyFill="1" applyBorder="1"/>
    <xf numFmtId="42" fontId="4" fillId="3" borderId="8" xfId="1" applyNumberFormat="1" applyFont="1" applyFill="1" applyBorder="1"/>
    <xf numFmtId="9" fontId="8" fillId="0" borderId="7" xfId="2" applyFont="1" applyFill="1" applyBorder="1" applyAlignment="1">
      <alignment horizontal="right" wrapText="1"/>
    </xf>
    <xf numFmtId="9" fontId="8" fillId="0" borderId="8" xfId="2" applyFont="1" applyFill="1" applyBorder="1" applyAlignment="1">
      <alignment horizontal="right" wrapText="1"/>
    </xf>
    <xf numFmtId="42" fontId="6" fillId="3" borderId="9" xfId="1" applyNumberFormat="1" applyFont="1" applyFill="1" applyBorder="1"/>
    <xf numFmtId="42" fontId="6" fillId="3" borderId="10" xfId="1" applyNumberFormat="1" applyFont="1" applyFill="1" applyBorder="1"/>
    <xf numFmtId="0" fontId="3" fillId="0" borderId="4" xfId="0" applyFont="1" applyBorder="1" applyAlignment="1">
      <alignment horizontal="center" wrapText="1"/>
    </xf>
    <xf numFmtId="5" fontId="15" fillId="3" borderId="4" xfId="0" applyNumberFormat="1" applyFont="1" applyFill="1" applyBorder="1" applyAlignment="1">
      <alignment horizontal="left" wrapText="1"/>
    </xf>
    <xf numFmtId="5" fontId="15" fillId="0" borderId="4" xfId="0" applyNumberFormat="1" applyFont="1" applyBorder="1" applyAlignment="1">
      <alignment horizontal="left" wrapText="1"/>
    </xf>
    <xf numFmtId="5" fontId="15" fillId="0" borderId="4" xfId="0" applyNumberFormat="1" applyFont="1" applyBorder="1" applyAlignment="1">
      <alignment horizontal="left"/>
    </xf>
    <xf numFmtId="5" fontId="15" fillId="3" borderId="4" xfId="0" applyNumberFormat="1" applyFont="1" applyFill="1" applyBorder="1" applyAlignment="1">
      <alignment horizontal="left"/>
    </xf>
    <xf numFmtId="42" fontId="8" fillId="0" borderId="4" xfId="0" applyNumberFormat="1" applyFont="1" applyBorder="1" applyAlignment="1">
      <alignment horizontal="right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3B6A2"/>
      <color rgb="FF4D5053"/>
      <color rgb="FF55274E"/>
      <color rgb="FFC39957"/>
      <color rgb="FF63A537"/>
      <color rgb="FFB8DF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I68"/>
  <sheetViews>
    <sheetView showGridLines="0" tabSelected="1" view="pageLayout" topLeftCell="A7" zoomScaleNormal="110" workbookViewId="0">
      <selection activeCell="F35" sqref="F35"/>
    </sheetView>
  </sheetViews>
  <sheetFormatPr defaultRowHeight="14.25" x14ac:dyDescent="0.2"/>
  <cols>
    <col min="1" max="1" width="25.140625" style="1" customWidth="1"/>
    <col min="2" max="2" width="18.28515625" style="1" customWidth="1"/>
    <col min="3" max="8" width="18" style="1" customWidth="1"/>
    <col min="9" max="9" width="44.85546875" style="1" customWidth="1"/>
    <col min="10" max="16384" width="9.140625" style="1"/>
  </cols>
  <sheetData>
    <row r="7" spans="1:9" ht="27" thickBot="1" x14ac:dyDescent="0.45">
      <c r="A7" s="58" t="s">
        <v>12</v>
      </c>
      <c r="B7" s="58"/>
      <c r="C7" s="59"/>
      <c r="D7" s="59"/>
      <c r="E7" s="59"/>
      <c r="F7" s="59"/>
      <c r="G7" s="59"/>
      <c r="H7" s="59"/>
      <c r="I7" s="58"/>
    </row>
    <row r="8" spans="1:9" ht="38.25" x14ac:dyDescent="0.25">
      <c r="A8" s="9" t="s">
        <v>2</v>
      </c>
      <c r="B8" s="18" t="s">
        <v>15</v>
      </c>
      <c r="C8" s="30" t="s">
        <v>13</v>
      </c>
      <c r="D8" s="31" t="s">
        <v>14</v>
      </c>
      <c r="E8" s="30" t="s">
        <v>13</v>
      </c>
      <c r="F8" s="31" t="s">
        <v>14</v>
      </c>
      <c r="G8" s="30" t="s">
        <v>13</v>
      </c>
      <c r="H8" s="31" t="s">
        <v>14</v>
      </c>
      <c r="I8" s="52" t="s">
        <v>5</v>
      </c>
    </row>
    <row r="9" spans="1:9" x14ac:dyDescent="0.2">
      <c r="A9" s="7"/>
      <c r="B9" s="19">
        <v>2024</v>
      </c>
      <c r="C9" s="32">
        <v>2023</v>
      </c>
      <c r="D9" s="33">
        <v>2023</v>
      </c>
      <c r="E9" s="32">
        <v>2022</v>
      </c>
      <c r="F9" s="33">
        <v>2022</v>
      </c>
      <c r="G9" s="32">
        <v>2021</v>
      </c>
      <c r="H9" s="33">
        <v>2021</v>
      </c>
      <c r="I9" s="29"/>
    </row>
    <row r="10" spans="1:9" ht="15.75" x14ac:dyDescent="0.25">
      <c r="A10" s="10" t="s">
        <v>1</v>
      </c>
      <c r="B10" s="20">
        <v>954940</v>
      </c>
      <c r="C10" s="34">
        <v>1268004</v>
      </c>
      <c r="D10" s="35">
        <v>1258828</v>
      </c>
      <c r="E10" s="34">
        <v>1304103</v>
      </c>
      <c r="F10" s="35">
        <v>1308800</v>
      </c>
      <c r="G10" s="34">
        <v>1254643</v>
      </c>
      <c r="H10" s="35">
        <v>1257887</v>
      </c>
      <c r="I10" s="53"/>
    </row>
    <row r="11" spans="1:9" s="2" customFormat="1" ht="12.75" x14ac:dyDescent="0.2">
      <c r="A11" s="14"/>
      <c r="B11" s="21"/>
      <c r="C11" s="36"/>
      <c r="D11" s="37"/>
      <c r="E11" s="36"/>
      <c r="F11" s="37"/>
      <c r="G11" s="36"/>
      <c r="H11" s="37"/>
      <c r="I11" s="54"/>
    </row>
    <row r="12" spans="1:9" x14ac:dyDescent="0.2">
      <c r="A12" s="12" t="s">
        <v>11</v>
      </c>
      <c r="B12" s="22">
        <f>SUM(B10/9*12)</f>
        <v>1273253.3333333333</v>
      </c>
      <c r="C12" s="38"/>
      <c r="D12" s="39"/>
      <c r="E12" s="38"/>
      <c r="F12" s="39"/>
      <c r="G12" s="38"/>
      <c r="H12" s="39"/>
      <c r="I12" s="53"/>
    </row>
    <row r="13" spans="1:9" ht="25.5" x14ac:dyDescent="0.2">
      <c r="A13" s="15" t="s">
        <v>7</v>
      </c>
      <c r="B13" s="23">
        <v>194824</v>
      </c>
      <c r="C13" s="40">
        <v>206077</v>
      </c>
      <c r="D13" s="41">
        <v>204462</v>
      </c>
      <c r="E13" s="40">
        <v>227262</v>
      </c>
      <c r="F13" s="41">
        <v>227441</v>
      </c>
      <c r="G13" s="40">
        <v>154710</v>
      </c>
      <c r="H13" s="41">
        <v>151586</v>
      </c>
      <c r="I13" s="54"/>
    </row>
    <row r="14" spans="1:9" x14ac:dyDescent="0.2">
      <c r="A14" s="17"/>
      <c r="B14" s="20"/>
      <c r="C14" s="34"/>
      <c r="D14" s="35"/>
      <c r="E14" s="34"/>
      <c r="F14" s="35"/>
      <c r="G14" s="34"/>
      <c r="H14" s="35"/>
      <c r="I14" s="53"/>
    </row>
    <row r="15" spans="1:9" ht="15.75" x14ac:dyDescent="0.25">
      <c r="A15" s="13" t="s">
        <v>8</v>
      </c>
      <c r="B15" s="23"/>
      <c r="C15" s="40"/>
      <c r="D15" s="41"/>
      <c r="E15" s="40"/>
      <c r="F15" s="41"/>
      <c r="G15" s="40"/>
      <c r="H15" s="41"/>
      <c r="I15" s="54"/>
    </row>
    <row r="16" spans="1:9" s="3" customFormat="1" ht="12.75" x14ac:dyDescent="0.2">
      <c r="A16" s="8" t="s">
        <v>3</v>
      </c>
      <c r="B16" s="20">
        <v>102000</v>
      </c>
      <c r="C16" s="34">
        <v>105000</v>
      </c>
      <c r="D16" s="35">
        <v>105000</v>
      </c>
      <c r="E16" s="34">
        <v>90000</v>
      </c>
      <c r="F16" s="35">
        <v>90000</v>
      </c>
      <c r="G16" s="34">
        <v>90000</v>
      </c>
      <c r="H16" s="35">
        <v>90000</v>
      </c>
      <c r="I16" s="53"/>
    </row>
    <row r="17" spans="1:9" s="3" customFormat="1" ht="12.75" x14ac:dyDescent="0.2">
      <c r="A17" s="16" t="s">
        <v>4</v>
      </c>
      <c r="B17" s="23"/>
      <c r="C17" s="40"/>
      <c r="D17" s="41"/>
      <c r="E17" s="40"/>
      <c r="F17" s="41"/>
      <c r="G17" s="40"/>
      <c r="H17" s="41"/>
      <c r="I17" s="54"/>
    </row>
    <row r="18" spans="1:9" s="3" customFormat="1" ht="25.5" x14ac:dyDescent="0.2">
      <c r="A18" s="8" t="s">
        <v>6</v>
      </c>
      <c r="B18" s="24">
        <f t="shared" ref="B18:H18" si="0">(B16+B17)*0.11</f>
        <v>11220</v>
      </c>
      <c r="C18" s="42">
        <f t="shared" si="0"/>
        <v>11550</v>
      </c>
      <c r="D18" s="43">
        <f t="shared" si="0"/>
        <v>11550</v>
      </c>
      <c r="E18" s="42">
        <f t="shared" si="0"/>
        <v>9900</v>
      </c>
      <c r="F18" s="43">
        <f t="shared" si="0"/>
        <v>9900</v>
      </c>
      <c r="G18" s="42">
        <f t="shared" si="0"/>
        <v>9900</v>
      </c>
      <c r="H18" s="43">
        <f t="shared" si="0"/>
        <v>9900</v>
      </c>
      <c r="I18" s="53"/>
    </row>
    <row r="19" spans="1:9" s="3" customFormat="1" ht="12.75" x14ac:dyDescent="0.2">
      <c r="A19" s="16" t="s">
        <v>16</v>
      </c>
      <c r="B19" s="23">
        <v>1234</v>
      </c>
      <c r="C19" s="40">
        <v>3064</v>
      </c>
      <c r="D19" s="41">
        <v>3064</v>
      </c>
      <c r="E19" s="40">
        <v>3142</v>
      </c>
      <c r="F19" s="41">
        <v>3142</v>
      </c>
      <c r="G19" s="40">
        <v>2753</v>
      </c>
      <c r="H19" s="41">
        <v>2752</v>
      </c>
      <c r="I19" s="54"/>
    </row>
    <row r="20" spans="1:9" s="3" customFormat="1" ht="12.75" x14ac:dyDescent="0.2">
      <c r="A20" s="8" t="s">
        <v>17</v>
      </c>
      <c r="B20" s="20">
        <v>107</v>
      </c>
      <c r="C20" s="34"/>
      <c r="D20" s="35"/>
      <c r="E20" s="34">
        <v>97</v>
      </c>
      <c r="F20" s="35">
        <v>97</v>
      </c>
      <c r="G20" s="34"/>
      <c r="H20" s="35"/>
      <c r="I20" s="53"/>
    </row>
    <row r="21" spans="1:9" s="3" customFormat="1" ht="12.75" x14ac:dyDescent="0.2">
      <c r="A21" s="16" t="s">
        <v>18</v>
      </c>
      <c r="B21" s="23">
        <v>1687</v>
      </c>
      <c r="C21" s="40">
        <v>1910</v>
      </c>
      <c r="D21" s="41">
        <v>3819</v>
      </c>
      <c r="E21" s="40">
        <v>5144</v>
      </c>
      <c r="F21" s="41">
        <v>5144</v>
      </c>
      <c r="G21" s="40">
        <v>2473</v>
      </c>
      <c r="H21" s="41">
        <v>4945</v>
      </c>
      <c r="I21" s="54"/>
    </row>
    <row r="22" spans="1:9" s="3" customFormat="1" ht="12.75" x14ac:dyDescent="0.2">
      <c r="A22" s="8" t="s">
        <v>19</v>
      </c>
      <c r="B22" s="20"/>
      <c r="C22" s="34">
        <v>21667</v>
      </c>
      <c r="D22" s="35">
        <v>21666</v>
      </c>
      <c r="E22" s="34">
        <v>21667</v>
      </c>
      <c r="F22" s="35">
        <v>21666</v>
      </c>
      <c r="G22" s="34">
        <v>21666</v>
      </c>
      <c r="H22" s="35">
        <v>21666</v>
      </c>
      <c r="I22" s="53"/>
    </row>
    <row r="23" spans="1:9" s="3" customFormat="1" ht="12.75" x14ac:dyDescent="0.2">
      <c r="A23" s="16" t="s">
        <v>20</v>
      </c>
      <c r="B23" s="25"/>
      <c r="C23" s="40">
        <v>179</v>
      </c>
      <c r="D23" s="41">
        <v>178</v>
      </c>
      <c r="E23" s="40">
        <v>6119</v>
      </c>
      <c r="F23" s="41">
        <v>6118</v>
      </c>
      <c r="G23" s="40">
        <v>77014</v>
      </c>
      <c r="H23" s="41">
        <v>77015</v>
      </c>
      <c r="I23" s="54"/>
    </row>
    <row r="24" spans="1:9" s="3" customFormat="1" ht="12.75" x14ac:dyDescent="0.2">
      <c r="A24" s="8" t="s">
        <v>21</v>
      </c>
      <c r="B24" s="20"/>
      <c r="C24" s="34"/>
      <c r="D24" s="35"/>
      <c r="E24" s="34"/>
      <c r="F24" s="35"/>
      <c r="G24" s="34"/>
      <c r="H24" s="35">
        <v>720</v>
      </c>
      <c r="I24" s="53"/>
    </row>
    <row r="25" spans="1:9" s="3" customFormat="1" ht="12.75" x14ac:dyDescent="0.2">
      <c r="A25" s="16" t="s">
        <v>22</v>
      </c>
      <c r="B25" s="23">
        <v>-82500</v>
      </c>
      <c r="C25" s="40">
        <v>-110000</v>
      </c>
      <c r="D25" s="41">
        <v>-110000</v>
      </c>
      <c r="E25" s="40">
        <v>-110000</v>
      </c>
      <c r="F25" s="41">
        <v>-110000</v>
      </c>
      <c r="G25" s="40">
        <v>-110000</v>
      </c>
      <c r="H25" s="41">
        <v>-110000</v>
      </c>
      <c r="I25" s="54"/>
    </row>
    <row r="26" spans="1:9" s="3" customFormat="1" ht="12.75" x14ac:dyDescent="0.2">
      <c r="A26" s="8"/>
      <c r="B26" s="20"/>
      <c r="C26" s="34"/>
      <c r="D26" s="35"/>
      <c r="E26" s="34"/>
      <c r="F26" s="35"/>
      <c r="G26" s="34"/>
      <c r="H26" s="35"/>
      <c r="I26" s="53"/>
    </row>
    <row r="27" spans="1:9" s="3" customFormat="1" ht="12.75" x14ac:dyDescent="0.2">
      <c r="A27" s="16"/>
      <c r="B27" s="23"/>
      <c r="C27" s="40"/>
      <c r="D27" s="41"/>
      <c r="E27" s="40"/>
      <c r="F27" s="41"/>
      <c r="G27" s="40"/>
      <c r="H27" s="41"/>
      <c r="I27" s="54"/>
    </row>
    <row r="28" spans="1:9" s="3" customFormat="1" ht="15.75" x14ac:dyDescent="0.25">
      <c r="A28" s="10" t="s">
        <v>0</v>
      </c>
      <c r="B28" s="26">
        <f>SUM(B16:B26)</f>
        <v>33748</v>
      </c>
      <c r="C28" s="44">
        <f>SUM(C16:C26)</f>
        <v>33370</v>
      </c>
      <c r="D28" s="45">
        <f>SUM(D16:D26)</f>
        <v>35277</v>
      </c>
      <c r="E28" s="44">
        <f>SUM(E16:E26)</f>
        <v>26069</v>
      </c>
      <c r="F28" s="45">
        <f>SUM(F16:F26)</f>
        <v>26067</v>
      </c>
      <c r="G28" s="44">
        <f>SUM(G16:G26)</f>
        <v>93806</v>
      </c>
      <c r="H28" s="45">
        <f>SUM(H16:H26)</f>
        <v>96998</v>
      </c>
      <c r="I28" s="53"/>
    </row>
    <row r="29" spans="1:9" s="3" customFormat="1" ht="12.75" x14ac:dyDescent="0.2">
      <c r="A29" s="15"/>
      <c r="B29" s="23"/>
      <c r="C29" s="40"/>
      <c r="D29" s="41"/>
      <c r="E29" s="40"/>
      <c r="F29" s="41"/>
      <c r="G29" s="40"/>
      <c r="H29" s="41"/>
      <c r="I29" s="55"/>
    </row>
    <row r="30" spans="1:9" s="3" customFormat="1" ht="47.25" x14ac:dyDescent="0.25">
      <c r="A30" s="11" t="s">
        <v>9</v>
      </c>
      <c r="B30" s="27">
        <f>B28+B13</f>
        <v>228572</v>
      </c>
      <c r="C30" s="46">
        <f>C28+C13</f>
        <v>239447</v>
      </c>
      <c r="D30" s="47">
        <f>D28+D13</f>
        <v>239739</v>
      </c>
      <c r="E30" s="46">
        <f>E28+E13</f>
        <v>253331</v>
      </c>
      <c r="F30" s="47">
        <f>F28+F13</f>
        <v>253508</v>
      </c>
      <c r="G30" s="46">
        <f>G28+G13</f>
        <v>248516</v>
      </c>
      <c r="H30" s="47">
        <f>H28+H13</f>
        <v>248584</v>
      </c>
      <c r="I30" s="56"/>
    </row>
    <row r="31" spans="1:9" s="3" customFormat="1" ht="12.75" x14ac:dyDescent="0.2">
      <c r="A31" s="16" t="s">
        <v>10</v>
      </c>
      <c r="B31" s="28">
        <f>B30/B10</f>
        <v>0.23935744654114394</v>
      </c>
      <c r="C31" s="48">
        <f>C30/C10</f>
        <v>0.18883773237308399</v>
      </c>
      <c r="D31" s="49">
        <f>D30/D10</f>
        <v>0.19044619280791339</v>
      </c>
      <c r="E31" s="48">
        <f>E30/E10</f>
        <v>0.19425689535259102</v>
      </c>
      <c r="F31" s="49">
        <f>F30/F10</f>
        <v>0.19369498777506111</v>
      </c>
      <c r="G31" s="48">
        <f>G30/G10</f>
        <v>0.19807706255883148</v>
      </c>
      <c r="H31" s="49">
        <f>H30/H10</f>
        <v>0.1976202949867516</v>
      </c>
      <c r="I31" s="57"/>
    </row>
    <row r="32" spans="1:9" ht="15" thickBot="1" x14ac:dyDescent="0.25">
      <c r="A32" s="12" t="s">
        <v>11</v>
      </c>
      <c r="B32" s="22">
        <f>SUM(B30/9*12)</f>
        <v>304762.66666666669</v>
      </c>
      <c r="C32" s="50"/>
      <c r="D32" s="51"/>
      <c r="E32" s="50"/>
      <c r="F32" s="51"/>
      <c r="G32" s="50"/>
      <c r="H32" s="51"/>
      <c r="I32" s="53"/>
    </row>
    <row r="33" spans="1:9" s="3" customFormat="1" ht="12.75" x14ac:dyDescent="0.2">
      <c r="A33" s="6"/>
      <c r="B33" s="6"/>
      <c r="C33" s="4"/>
      <c r="D33" s="4"/>
      <c r="E33" s="4"/>
      <c r="F33" s="4"/>
      <c r="G33" s="4"/>
      <c r="H33" s="4"/>
      <c r="I33" s="4"/>
    </row>
    <row r="34" spans="1:9" s="3" customFormat="1" ht="12" x14ac:dyDescent="0.2">
      <c r="C34" s="4"/>
      <c r="D34" s="4"/>
      <c r="E34" s="4"/>
      <c r="F34" s="4"/>
      <c r="G34" s="4"/>
      <c r="H34" s="4"/>
      <c r="I34" s="5"/>
    </row>
    <row r="35" spans="1:9" s="3" customFormat="1" ht="12" x14ac:dyDescent="0.2">
      <c r="I35" s="5"/>
    </row>
    <row r="36" spans="1:9" s="3" customFormat="1" x14ac:dyDescent="0.2">
      <c r="A36" s="1"/>
      <c r="B36" s="1"/>
      <c r="C36" s="1"/>
      <c r="D36" s="1"/>
      <c r="E36" s="1"/>
      <c r="F36" s="1"/>
      <c r="G36" s="1"/>
      <c r="H36" s="1"/>
      <c r="I36" s="1"/>
    </row>
    <row r="37" spans="1:9" s="3" customFormat="1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s="3" customFormat="1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s="3" customFormat="1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s="3" customFormat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s="3" customFormat="1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s="3" customFormat="1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s="3" customFormat="1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s="3" customFormat="1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9" s="3" customFormat="1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s="3" customFormat="1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9" s="3" customFormat="1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9" s="3" customFormat="1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s="3" customFormat="1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s="3" customFormat="1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s="3" customFormat="1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s="3" customFormat="1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s="3" customFormat="1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s="3" customFormat="1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s="3" customFormat="1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s="3" customFormat="1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s="3" customFormat="1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s="3" customFormat="1" x14ac:dyDescent="0.2">
      <c r="A58" s="1"/>
      <c r="B58" s="1"/>
      <c r="C58" s="1"/>
      <c r="D58" s="1"/>
      <c r="E58" s="1"/>
      <c r="F58" s="1"/>
      <c r="G58" s="1"/>
      <c r="H58" s="1"/>
      <c r="I58" s="1"/>
    </row>
    <row r="63" spans="1:9" s="3" customFormat="1" x14ac:dyDescent="0.2">
      <c r="A63" s="1"/>
      <c r="B63" s="1"/>
      <c r="C63" s="1"/>
      <c r="D63" s="1"/>
      <c r="E63" s="1"/>
      <c r="F63" s="1"/>
      <c r="G63" s="1"/>
      <c r="H63" s="1"/>
      <c r="I63" s="1"/>
    </row>
    <row r="65" spans="1:9" s="3" customFormat="1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s="3" customFormat="1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s="3" customFormat="1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s="3" customFormat="1" x14ac:dyDescent="0.2">
      <c r="A68" s="1"/>
      <c r="B68" s="1"/>
      <c r="C68" s="1"/>
      <c r="D68" s="1"/>
      <c r="E68" s="1"/>
      <c r="F68" s="1"/>
      <c r="G68" s="1"/>
      <c r="H68" s="1"/>
      <c r="I68" s="1"/>
    </row>
  </sheetData>
  <mergeCells count="1">
    <mergeCell ref="A7:I7"/>
  </mergeCells>
  <printOptions horizontalCentered="1"/>
  <pageMargins left="0.5" right="0.8125" top="0.25" bottom="0.5" header="0.3" footer="0.3"/>
  <pageSetup scale="63" orientation="landscape" r:id="rId1"/>
  <headerFooter>
    <oddHeader>&amp;L&amp;G</oddHeader>
    <oddFooter>&amp;C&amp;"Arial,Bold Italic"&amp;K55274ECONFIDENTIAL&amp;R&amp;"Arial,Italic"&amp;8&amp;K4D5053Listing ID: PET000
Prepared by: CP 11/12/24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Rand</dc:creator>
  <cp:lastModifiedBy>Jared Olson</cp:lastModifiedBy>
  <cp:lastPrinted>2024-10-22T17:29:51Z</cp:lastPrinted>
  <dcterms:created xsi:type="dcterms:W3CDTF">2011-01-04T22:44:45Z</dcterms:created>
  <dcterms:modified xsi:type="dcterms:W3CDTF">2024-12-11T22:37:19Z</dcterms:modified>
</cp:coreProperties>
</file>